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573be81d58c447d8/Documents/"/>
    </mc:Choice>
  </mc:AlternateContent>
  <bookViews>
    <workbookView xWindow="0" yWindow="0" windowWidth="24000" windowHeight="9630"/>
  </bookViews>
  <sheets>
    <sheet name="Sheet1" sheetId="1" r:id="rId1"/>
  </sheets>
  <definedNames>
    <definedName name="_xlnm.Print_Area" localSheetId="0">Sheet1!$B$2:$I$19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9" i="1"/>
  <c r="G18" i="1"/>
  <c r="H18" i="1" s="1"/>
  <c r="H16" i="1"/>
  <c r="I10" i="1"/>
  <c r="H10" i="1"/>
  <c r="H8" i="1"/>
  <c r="H7" i="1"/>
  <c r="H6" i="1"/>
  <c r="H14" i="1"/>
  <c r="H12" i="1"/>
  <c r="G14" i="1"/>
  <c r="H9" i="1"/>
  <c r="G9" i="1"/>
  <c r="G15" i="1"/>
  <c r="H15" i="1" s="1"/>
  <c r="G13" i="1"/>
  <c r="G12" i="1"/>
  <c r="G11" i="1"/>
  <c r="H11" i="1" s="1"/>
  <c r="I11" i="1" s="1"/>
  <c r="G8" i="1"/>
  <c r="G10" i="1"/>
  <c r="H5" i="1"/>
  <c r="G5" i="1"/>
  <c r="H4" i="1"/>
  <c r="H3" i="1"/>
  <c r="D9" i="1"/>
  <c r="D8" i="1"/>
  <c r="D6" i="1"/>
  <c r="D7" i="1" s="1"/>
  <c r="D5" i="1"/>
  <c r="D4" i="1"/>
  <c r="D3" i="1"/>
  <c r="D10" i="1" l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<sst xmlns="http://schemas.openxmlformats.org/spreadsheetml/2006/main" count="44" uniqueCount="44">
  <si>
    <t>Field</t>
  </si>
  <si>
    <t>Length (bytes)</t>
  </si>
  <si>
    <t>Element</t>
  </si>
  <si>
    <t>Indicia version number</t>
  </si>
  <si>
    <t>Algorithm ID</t>
  </si>
  <si>
    <t>Certificate serial number</t>
  </si>
  <si>
    <t>Ascending register</t>
  </si>
  <si>
    <t>Postage</t>
  </si>
  <si>
    <t>Date of mailing</t>
  </si>
  <si>
    <t>Licensing ZIP code</t>
  </si>
  <si>
    <t>Reserved field 1</t>
  </si>
  <si>
    <t>Software ID</t>
  </si>
  <si>
    <t>Descending register</t>
  </si>
  <si>
    <t>Rate category</t>
  </si>
  <si>
    <t>Hex data</t>
  </si>
  <si>
    <t>Raw value</t>
  </si>
  <si>
    <t>beab1900</t>
  </si>
  <si>
    <t>00</t>
  </si>
  <si>
    <t>01</t>
  </si>
  <si>
    <t>69c7e01100</t>
  </si>
  <si>
    <t>0a0000</t>
  </si>
  <si>
    <t>679e3301</t>
  </si>
  <si>
    <t>0000000000</t>
  </si>
  <si>
    <t>Reserved field 2</t>
  </si>
  <si>
    <t>Start byte</t>
  </si>
  <si>
    <t>Fix endianness</t>
  </si>
  <si>
    <t>0c1b0000</t>
  </si>
  <si>
    <t>854204010000</t>
  </si>
  <si>
    <t>f7da0500</t>
  </si>
  <si>
    <t>user/computer ID?</t>
  </si>
  <si>
    <t>closed system</t>
  </si>
  <si>
    <t>30303030</t>
  </si>
  <si>
    <t>Pitney Bowes pbSmartPostage</t>
  </si>
  <si>
    <t>Inferred meaning</t>
  </si>
  <si>
    <t>00005a080000080000000000</t>
  </si>
  <si>
    <t>sender ZIP</t>
  </si>
  <si>
    <t>First Class mail</t>
  </si>
  <si>
    <t>assigned by USPS</t>
  </si>
  <si>
    <t>Digital signature (DSA/ECDSA)</t>
  </si>
  <si>
    <t>964800920dc2e462eb7fcb95c3e58e6c59e9d82887fdbd45695c21c1844076799cd1c60554c13670</t>
  </si>
  <si>
    <t>probably ECDSA</t>
  </si>
  <si>
    <t>Device - manufacturer ID</t>
  </si>
  <si>
    <t>Device - model ID</t>
  </si>
  <si>
    <t>Device - serial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</si>
</sst>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6" formatCode="&quot;$&quot;#,##0.000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Meslo LG S"/>
      <family val="3"/>
    </font>
    <font>
      <b/>
      <sz val="11"/>
      <color theme="1"/>
      <name val="Courier New"/>
      <family val="3"/>
    </font>
    <font>
      <b/>
      <sz val="11"/>
      <color rgb="FFC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0" fillId="3" borderId="1" xfId="0" applyFill="1" applyBorder="1"/>
    <xf numFmtId="49" fontId="4" fillId="3" borderId="1" xfId="0" applyNumberFormat="1" applyFont="1" applyFill="1" applyBorder="1" applyAlignment="1">
      <alignment horizontal="righ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right"/>
    </xf>
    <xf numFmtId="166" fontId="0" fillId="3" borderId="1" xfId="1" applyNumberFormat="1" applyFont="1" applyFill="1" applyBorder="1"/>
    <xf numFmtId="0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9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 wrapText="1"/>
    </xf>
    <xf numFmtId="49" fontId="5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tabSelected="1" workbookViewId="0">
      <selection activeCell="G20" sqref="G20"/>
    </sheetView>
  </sheetViews>
  <sheetFormatPr defaultRowHeight="14.25" x14ac:dyDescent="0.2"/>
  <cols>
    <col min="1" max="1" width="2.375" customWidth="1"/>
    <col min="2" max="2" width="5.25" bestFit="1" customWidth="1"/>
    <col min="3" max="3" width="7.125" bestFit="1" customWidth="1"/>
    <col min="4" max="4" width="5.125" bestFit="1" customWidth="1"/>
    <col min="5" max="5" width="21.125" customWidth="1"/>
    <col min="6" max="6" width="28.75" customWidth="1"/>
    <col min="7" max="7" width="14.75" bestFit="1" customWidth="1"/>
    <col min="8" max="8" width="10.875" bestFit="1" customWidth="1"/>
    <col min="9" max="9" width="16.875" customWidth="1"/>
  </cols>
  <sheetData>
    <row r="1" spans="2:9" ht="12" customHeight="1" x14ac:dyDescent="0.2"/>
    <row r="2" spans="2:9" s="1" customFormat="1" ht="30.75" customHeight="1" x14ac:dyDescent="0.25">
      <c r="B2" s="3" t="s">
        <v>0</v>
      </c>
      <c r="C2" s="3" t="s">
        <v>1</v>
      </c>
      <c r="D2" s="3" t="s">
        <v>24</v>
      </c>
      <c r="E2" s="3" t="s">
        <v>2</v>
      </c>
      <c r="F2" s="3" t="s">
        <v>14</v>
      </c>
      <c r="G2" s="3" t="s">
        <v>25</v>
      </c>
      <c r="H2" s="3" t="s">
        <v>15</v>
      </c>
      <c r="I2" s="3" t="s">
        <v>33</v>
      </c>
    </row>
    <row r="3" spans="2:9" ht="15.75" x14ac:dyDescent="0.3">
      <c r="B3" s="4">
        <v>1</v>
      </c>
      <c r="C3" s="4">
        <v>1</v>
      </c>
      <c r="D3" s="7" t="str">
        <f>DEC2HEX(0,2)</f>
        <v>00</v>
      </c>
      <c r="E3" s="4" t="s">
        <v>3</v>
      </c>
      <c r="F3" s="18" t="s">
        <v>17</v>
      </c>
      <c r="G3" s="9"/>
      <c r="H3" s="10">
        <f>HEX2DEC(F3)</f>
        <v>0</v>
      </c>
      <c r="I3" s="10"/>
    </row>
    <row r="4" spans="2:9" ht="15.75" x14ac:dyDescent="0.3">
      <c r="B4" s="4">
        <v>2</v>
      </c>
      <c r="C4" s="4">
        <v>1</v>
      </c>
      <c r="D4" s="7" t="str">
        <f>DEC2HEX(HEX2DEC(D3)+C3,2)</f>
        <v>01</v>
      </c>
      <c r="E4" s="4" t="s">
        <v>4</v>
      </c>
      <c r="F4" s="18" t="s">
        <v>18</v>
      </c>
      <c r="G4" s="9"/>
      <c r="H4" s="10">
        <f>HEX2DEC(F4)</f>
        <v>1</v>
      </c>
      <c r="I4" s="10" t="s">
        <v>40</v>
      </c>
    </row>
    <row r="5" spans="2:9" ht="15.75" x14ac:dyDescent="0.3">
      <c r="B5" s="4">
        <v>3</v>
      </c>
      <c r="C5" s="4">
        <v>4</v>
      </c>
      <c r="D5" s="7" t="str">
        <f>DEC2HEX(HEX2DEC(D4)+C4,2)</f>
        <v>02</v>
      </c>
      <c r="E5" s="4" t="s">
        <v>5</v>
      </c>
      <c r="F5" s="18" t="s">
        <v>16</v>
      </c>
      <c r="G5" s="11" t="str">
        <f>RIGHT(F5,2)&amp;MID(F5,5,2)&amp;MID(F5,3,2)&amp;LEFT(F5,2)</f>
        <v>0019abbe</v>
      </c>
      <c r="H5" s="10">
        <f>HEX2DEC(G5)</f>
        <v>1682366</v>
      </c>
      <c r="I5" s="10"/>
    </row>
    <row r="6" spans="2:9" ht="15.75" x14ac:dyDescent="0.3">
      <c r="B6" s="4">
        <v>4</v>
      </c>
      <c r="C6" s="4">
        <v>2</v>
      </c>
      <c r="D6" s="7" t="str">
        <f>DEC2HEX(HEX2DEC(D5)+C5,2)</f>
        <v>06</v>
      </c>
      <c r="E6" s="4" t="s">
        <v>41</v>
      </c>
      <c r="F6" s="18">
        <v>3032</v>
      </c>
      <c r="G6" s="11"/>
      <c r="H6" s="12" t="str">
        <f>CHAR(HEX2DEC(LEFT(F6,2)))&amp;CHAR(HEX2DEC(RIGHT(F6,2)))</f>
        <v>02</v>
      </c>
      <c r="I6" s="13" t="s">
        <v>32</v>
      </c>
    </row>
    <row r="7" spans="2:9" ht="15.75" x14ac:dyDescent="0.3">
      <c r="B7" s="4">
        <v>5</v>
      </c>
      <c r="C7" s="4">
        <v>2</v>
      </c>
      <c r="D7" s="7" t="str">
        <f>DEC2HEX(HEX2DEC(D6)+C6,2)</f>
        <v>08</v>
      </c>
      <c r="E7" s="4" t="s">
        <v>42</v>
      </c>
      <c r="F7" s="18">
        <v>3450</v>
      </c>
      <c r="G7" s="11"/>
      <c r="H7" s="12" t="str">
        <f>CHAR(HEX2DEC(LEFT(F7,2)))&amp;CHAR(HEX2DEC(RIGHT(F7,2)))</f>
        <v>4P</v>
      </c>
      <c r="I7" s="13"/>
    </row>
    <row r="8" spans="2:9" ht="15.75" x14ac:dyDescent="0.3">
      <c r="B8" s="4">
        <v>6</v>
      </c>
      <c r="C8" s="4">
        <v>4</v>
      </c>
      <c r="D8" s="7" t="str">
        <f>DEC2HEX(HEX2DEC(D7)+C7,2)</f>
        <v>0A</v>
      </c>
      <c r="E8" s="4" t="s">
        <v>43</v>
      </c>
      <c r="F8" s="18">
        <v>24727400</v>
      </c>
      <c r="G8" s="11" t="str">
        <f>RIGHT(F8,2)&amp;MID(F8,5,2)&amp;MID(F8,3,2)&amp;LEFT(F8,2)</f>
        <v>00747224</v>
      </c>
      <c r="H8" s="14" t="str">
        <f>TEXT(HEX2DEC(G8),"0000000000")</f>
        <v>0007631396</v>
      </c>
      <c r="I8" s="10"/>
    </row>
    <row r="9" spans="2:9" ht="15.75" x14ac:dyDescent="0.3">
      <c r="B9" s="4">
        <v>7</v>
      </c>
      <c r="C9" s="4">
        <v>5</v>
      </c>
      <c r="D9" s="7" t="str">
        <f>DEC2HEX(HEX2DEC(D8)+C8,2)</f>
        <v>0E</v>
      </c>
      <c r="E9" s="4" t="s">
        <v>6</v>
      </c>
      <c r="F9" s="18" t="s">
        <v>19</v>
      </c>
      <c r="G9" s="11" t="str">
        <f>RIGHT(F9,2)&amp;MID(F9,7,2)&amp;MID(F9,5,2)&amp;MID(F9,3,2)&amp;LEFT(F9,2)</f>
        <v>0011e0c769</v>
      </c>
      <c r="H9" s="10">
        <f>HEX2DEC(G9)</f>
        <v>299943785</v>
      </c>
      <c r="I9" s="15">
        <f>H9*0.001</f>
        <v>299943.78500000003</v>
      </c>
    </row>
    <row r="10" spans="2:9" ht="15.75" x14ac:dyDescent="0.3">
      <c r="B10" s="4">
        <v>8</v>
      </c>
      <c r="C10" s="4">
        <v>3</v>
      </c>
      <c r="D10" s="7" t="str">
        <f t="shared" ref="D10:D18" si="0">DEC2HEX(HEX2DEC(D9)+C9)</f>
        <v>13</v>
      </c>
      <c r="E10" s="4" t="s">
        <v>7</v>
      </c>
      <c r="F10" s="18" t="s">
        <v>20</v>
      </c>
      <c r="G10" s="11" t="str">
        <f>RIGHT(F10,2)&amp;MID(F10,3,2)&amp;LEFT(F10,2)</f>
        <v>00000a</v>
      </c>
      <c r="H10" s="14">
        <f>HEX2DEC(G10)</f>
        <v>10</v>
      </c>
      <c r="I10" s="15">
        <f>H10*0.001</f>
        <v>0.01</v>
      </c>
    </row>
    <row r="11" spans="2:9" ht="15.75" x14ac:dyDescent="0.3">
      <c r="B11" s="4">
        <v>9</v>
      </c>
      <c r="C11" s="4">
        <v>4</v>
      </c>
      <c r="D11" s="7" t="str">
        <f t="shared" si="0"/>
        <v>16</v>
      </c>
      <c r="E11" s="4" t="s">
        <v>8</v>
      </c>
      <c r="F11" s="18" t="s">
        <v>21</v>
      </c>
      <c r="G11" s="11" t="str">
        <f>RIGHT(F11,2)&amp;MID(F11,5,2)&amp;MID(F11,3,2)&amp;LEFT(F11,2)</f>
        <v>01339e67</v>
      </c>
      <c r="H11" s="10">
        <f>HEX2DEC(G11)</f>
        <v>20160103</v>
      </c>
      <c r="I11" s="14" t="str">
        <f>TEXT(H11,"0000-00-00")</f>
        <v>2016-01-03</v>
      </c>
    </row>
    <row r="12" spans="2:9" ht="15.75" x14ac:dyDescent="0.3">
      <c r="B12" s="4">
        <v>10</v>
      </c>
      <c r="C12" s="4">
        <v>4</v>
      </c>
      <c r="D12" s="7" t="str">
        <f t="shared" si="0"/>
        <v>1A</v>
      </c>
      <c r="E12" s="4" t="s">
        <v>9</v>
      </c>
      <c r="F12" s="18" t="s">
        <v>26</v>
      </c>
      <c r="G12" s="11" t="str">
        <f>RIGHT(F12,2)&amp;MID(F12,5,2)&amp;MID(F12,3,2)&amp;LEFT(F12,2)</f>
        <v>00001b0c</v>
      </c>
      <c r="H12" s="16" t="str">
        <f>TEXT(HEX2DEC(G12),"00000")</f>
        <v>06924</v>
      </c>
      <c r="I12" s="10" t="s">
        <v>37</v>
      </c>
    </row>
    <row r="13" spans="2:9" ht="15.75" x14ac:dyDescent="0.3">
      <c r="B13" s="4">
        <v>11</v>
      </c>
      <c r="C13" s="4">
        <v>5</v>
      </c>
      <c r="D13" s="7" t="str">
        <f t="shared" si="0"/>
        <v>1E</v>
      </c>
      <c r="E13" s="4" t="s">
        <v>10</v>
      </c>
      <c r="F13" s="18" t="s">
        <v>22</v>
      </c>
      <c r="G13" s="11" t="str">
        <f>F13</f>
        <v>0000000000</v>
      </c>
      <c r="H13" s="10">
        <v>0</v>
      </c>
      <c r="I13" s="10" t="s">
        <v>30</v>
      </c>
    </row>
    <row r="14" spans="2:9" ht="15.75" x14ac:dyDescent="0.3">
      <c r="B14" s="4">
        <v>12</v>
      </c>
      <c r="C14" s="4">
        <v>6</v>
      </c>
      <c r="D14" s="7" t="str">
        <f t="shared" si="0"/>
        <v>23</v>
      </c>
      <c r="E14" s="4" t="s">
        <v>11</v>
      </c>
      <c r="F14" s="18" t="s">
        <v>27</v>
      </c>
      <c r="G14" s="11" t="str">
        <f>RIGHT(F14,2)&amp;MID(F14,9,2)&amp;MID(F14,7,2)&amp;MID(F14,5,2)&amp;MID(F14,3,2)&amp;LEFT(F14,2)</f>
        <v>000001044285</v>
      </c>
      <c r="H14" s="17" t="str">
        <f>TEXT(HEX2DEC(1044285),"0000000000")</f>
        <v>0017056389</v>
      </c>
      <c r="I14" s="10" t="s">
        <v>29</v>
      </c>
    </row>
    <row r="15" spans="2:9" ht="15.75" x14ac:dyDescent="0.3">
      <c r="B15" s="4">
        <v>13</v>
      </c>
      <c r="C15" s="4">
        <v>4</v>
      </c>
      <c r="D15" s="7" t="str">
        <f t="shared" si="0"/>
        <v>29</v>
      </c>
      <c r="E15" s="4" t="s">
        <v>12</v>
      </c>
      <c r="F15" s="18" t="s">
        <v>28</v>
      </c>
      <c r="G15" s="11" t="str">
        <f>RIGHT(F15,2)&amp;MID(F15,5,2)&amp;MID(F15,3,2)&amp;LEFT(F15,2)</f>
        <v>0005daf7</v>
      </c>
      <c r="H15" s="10">
        <f>HEX2DEC(G15)</f>
        <v>383735</v>
      </c>
      <c r="I15" s="15">
        <f>H15*0.001</f>
        <v>383.73500000000001</v>
      </c>
    </row>
    <row r="16" spans="2:9" ht="15.75" x14ac:dyDescent="0.3">
      <c r="B16" s="4">
        <v>14</v>
      </c>
      <c r="C16" s="4">
        <v>4</v>
      </c>
      <c r="D16" s="7" t="str">
        <f t="shared" si="0"/>
        <v>2D</v>
      </c>
      <c r="E16" s="4" t="s">
        <v>13</v>
      </c>
      <c r="F16" s="18" t="s">
        <v>31</v>
      </c>
      <c r="G16" s="11"/>
      <c r="H16" s="12" t="str">
        <f>CHAR(HEX2DEC(RIGHT(F16,2)))&amp;CHAR(HEX2DEC(MID(F16,5,2)))&amp;CHAR(HEX2DEC(MID(F16,3,2)))&amp;CHAR(HEX2DEC(LEFT(F16,2)))</f>
        <v>0000</v>
      </c>
      <c r="I16" s="10" t="s">
        <v>36</v>
      </c>
    </row>
    <row r="17" spans="2:9" ht="65.099999999999994" customHeight="1" x14ac:dyDescent="0.3">
      <c r="B17" s="4">
        <v>15</v>
      </c>
      <c r="C17" s="4">
        <v>40</v>
      </c>
      <c r="D17" s="7" t="str">
        <f t="shared" si="0"/>
        <v>31</v>
      </c>
      <c r="E17" s="21" t="s">
        <v>38</v>
      </c>
      <c r="F17" s="19" t="s">
        <v>39</v>
      </c>
      <c r="G17" s="9"/>
      <c r="H17" s="10"/>
      <c r="I17" s="10"/>
    </row>
    <row r="18" spans="2:9" ht="15.75" x14ac:dyDescent="0.3">
      <c r="B18" s="5">
        <v>16</v>
      </c>
      <c r="C18" s="5">
        <v>16</v>
      </c>
      <c r="D18" s="8" t="str">
        <f t="shared" si="0"/>
        <v>59</v>
      </c>
      <c r="E18" s="6" t="s">
        <v>23</v>
      </c>
      <c r="F18" s="20" t="s">
        <v>34</v>
      </c>
      <c r="G18" s="11" t="str">
        <f>MID(F18,9,2)&amp;MID(F18,7,2)&amp;MID(F18,5,2)</f>
        <v>00085a</v>
      </c>
      <c r="H18" s="16" t="str">
        <f>TEXT(HEX2DEC(G18),"00000")</f>
        <v>02138</v>
      </c>
      <c r="I18" s="10" t="s">
        <v>35</v>
      </c>
    </row>
    <row r="19" spans="2:9" ht="15.75" x14ac:dyDescent="0.3">
      <c r="B19" s="5"/>
      <c r="C19" s="5"/>
      <c r="D19" s="8"/>
      <c r="E19" s="6"/>
      <c r="F19" s="20"/>
      <c r="G19" s="11"/>
      <c r="H19" s="10"/>
      <c r="I19" s="10"/>
    </row>
    <row r="20" spans="2:9" ht="15" x14ac:dyDescent="0.25">
      <c r="D20" s="2"/>
    </row>
  </sheetData>
  <mergeCells count="6">
    <mergeCell ref="I6:I7"/>
    <mergeCell ref="F18:F19"/>
    <mergeCell ref="E18:E19"/>
    <mergeCell ref="D18:D19"/>
    <mergeCell ref="C18:C19"/>
    <mergeCell ref="B18:B19"/>
  </mergeCells>
  <pageMargins left="0.7" right="0.7" top="0.75" bottom="0.75" header="0.3" footer="0.3"/>
  <pageSetup orientation="landscape" horizontalDpi="300" verticalDpi="300" r:id="rId1"/>
  <ignoredErrors>
    <ignoredError sqref="F3:F4 F13:F14 F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Ding</dc:creator>
  <cp:lastModifiedBy>Frederick Ding</cp:lastModifiedBy>
  <cp:lastPrinted>2016-01-03T06:45:25Z</cp:lastPrinted>
  <dcterms:created xsi:type="dcterms:W3CDTF">2016-01-03T05:24:53Z</dcterms:created>
  <dcterms:modified xsi:type="dcterms:W3CDTF">2016-01-03T07:05:51Z</dcterms:modified>
</cp:coreProperties>
</file>